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5-Team Dbl Elimination Bracket" sheetId="1" r:id="rId4"/>
  </sheets>
</workbook>
</file>

<file path=xl/sharedStrings.xml><?xml version="1.0" encoding="utf-8"?>
<sst xmlns="http://schemas.openxmlformats.org/spreadsheetml/2006/main" uniqueCount="59">
  <si>
    <t>Five Cities</t>
  </si>
  <si>
    <t xml:space="preserve">7/4 9 am (7  </t>
  </si>
  <si>
    <r>
      <rPr>
        <b val="1"/>
        <sz val="11"/>
        <color indexed="8"/>
        <rFont val="Book Antiqua"/>
      </rPr>
      <t>Five Cities</t>
    </r>
  </si>
  <si>
    <t>Fowler</t>
  </si>
  <si>
    <t xml:space="preserve">7/3 9:00 (1  </t>
  </si>
  <si>
    <r>
      <rPr>
        <b val="1"/>
        <sz val="11"/>
        <color indexed="8"/>
        <rFont val="Book Antiqua"/>
      </rPr>
      <t>Tulare</t>
    </r>
  </si>
  <si>
    <t>Tulare</t>
  </si>
  <si>
    <t xml:space="preserve">7/5 7:30 (17  </t>
  </si>
  <si>
    <r>
      <rPr>
        <b val="1"/>
        <sz val="11"/>
        <color indexed="8"/>
        <rFont val="Book Antiqua"/>
      </rPr>
      <t>Hanford</t>
    </r>
  </si>
  <si>
    <t>Kingsburg</t>
  </si>
  <si>
    <t xml:space="preserve">7/3 9:00 (2  </t>
  </si>
  <si>
    <t>Hanford</t>
  </si>
  <si>
    <t xml:space="preserve">7/4 1 pm (8  </t>
  </si>
  <si>
    <t>Templeton</t>
  </si>
  <si>
    <t xml:space="preserve">7/3 11:00 (3  </t>
  </si>
  <si>
    <r>
      <rPr>
        <b val="1"/>
        <sz val="11"/>
        <color indexed="8"/>
        <rFont val="Book Antiqua"/>
      </rPr>
      <t>Templeton</t>
    </r>
  </si>
  <si>
    <t>Sanger</t>
  </si>
  <si>
    <t xml:space="preserve">7/6 7:30 (21  </t>
  </si>
  <si>
    <t>Central</t>
  </si>
  <si>
    <t xml:space="preserve">7/3 11:00 (4  </t>
  </si>
  <si>
    <r>
      <rPr>
        <b val="1"/>
        <sz val="11"/>
        <color indexed="8"/>
        <rFont val="Book Antiqua"/>
      </rPr>
      <t>Central</t>
    </r>
  </si>
  <si>
    <t>Bakersfield</t>
  </si>
  <si>
    <t xml:space="preserve">7/4 1 pm (9  </t>
  </si>
  <si>
    <r>
      <rPr>
        <b val="1"/>
        <sz val="11"/>
        <color indexed="8"/>
        <rFont val="Book Antiqua"/>
      </rPr>
      <t>Buchanan</t>
    </r>
  </si>
  <si>
    <t>Buchanan</t>
  </si>
  <si>
    <t xml:space="preserve">7/3 1:00 (5  </t>
  </si>
  <si>
    <t>Visalia Gray</t>
  </si>
  <si>
    <t xml:space="preserve">7/5 7:30 (18  </t>
  </si>
  <si>
    <r>
      <rPr>
        <b val="1"/>
        <sz val="11"/>
        <color indexed="8"/>
        <rFont val="Book Antiqua"/>
      </rPr>
      <t>Visalia Blue</t>
    </r>
  </si>
  <si>
    <t xml:space="preserve">7/9 5:30 (26  </t>
  </si>
  <si>
    <t>Lodi</t>
  </si>
  <si>
    <t>Winner</t>
  </si>
  <si>
    <t xml:space="preserve">7/3 1:00 (6  </t>
  </si>
  <si>
    <r>
      <rPr>
        <b val="1"/>
        <sz val="11"/>
        <color indexed="8"/>
        <rFont val="Book Antiqua"/>
      </rPr>
      <t>Lodi</t>
    </r>
  </si>
  <si>
    <t>Kerman</t>
  </si>
  <si>
    <t xml:space="preserve">7/4 9 am (10 </t>
  </si>
  <si>
    <t>Visalia Blue</t>
  </si>
  <si>
    <t xml:space="preserve">7/5 3:30 (15  </t>
  </si>
  <si>
    <t xml:space="preserve">7/9 7:30 or (27 </t>
  </si>
  <si>
    <r>
      <rPr>
        <b val="1"/>
        <sz val="11"/>
        <color indexed="8"/>
        <rFont val="Book Antiqua"/>
      </rPr>
      <t>Bakersfield</t>
    </r>
  </si>
  <si>
    <t xml:space="preserve">7/7 5:30 (23  </t>
  </si>
  <si>
    <t>Champion</t>
  </si>
  <si>
    <t xml:space="preserve">  7/4 11 am (11  </t>
  </si>
  <si>
    <r>
      <rPr>
        <b val="1"/>
        <sz val="11"/>
        <color indexed="8"/>
        <rFont val="Book Antiqua"/>
      </rPr>
      <t>Visalia Gray</t>
    </r>
  </si>
  <si>
    <t xml:space="preserve">7/8 6 pm (25  </t>
  </si>
  <si>
    <t xml:space="preserve">7/6 3:30 (19  </t>
  </si>
  <si>
    <r>
      <rPr>
        <b val="1"/>
        <sz val="11"/>
        <color indexed="8"/>
        <rFont val="Book Antiqua"/>
      </rPr>
      <t>Kerman</t>
    </r>
  </si>
  <si>
    <t xml:space="preserve">7/5 3:30 (13  </t>
  </si>
  <si>
    <t xml:space="preserve">7/7 7:30 (24  </t>
  </si>
  <si>
    <r>
      <rPr>
        <b val="1"/>
        <sz val="11"/>
        <color indexed="8"/>
        <rFont val="Book Antiqua"/>
      </rPr>
      <t>Kingsburg</t>
    </r>
  </si>
  <si>
    <r>
      <rPr>
        <b val="1"/>
        <sz val="11"/>
        <color indexed="8"/>
        <rFont val="Book Antiqua"/>
      </rPr>
      <t>Fowler</t>
    </r>
  </si>
  <si>
    <t>Loser of 26</t>
  </si>
  <si>
    <t xml:space="preserve">7/5 5:30 (14  </t>
  </si>
  <si>
    <t>if first loss</t>
  </si>
  <si>
    <t xml:space="preserve">7/7 5:30 (22  </t>
  </si>
  <si>
    <t xml:space="preserve">7/6 5:30 (20  </t>
  </si>
  <si>
    <t xml:space="preserve">     7/4 11 am (12 </t>
  </si>
  <si>
    <t xml:space="preserve">7/5 5:30 (16  </t>
  </si>
  <si>
    <r>
      <rPr>
        <b val="1"/>
        <sz val="11"/>
        <color indexed="8"/>
        <rFont val="Book Antiqua"/>
      </rPr>
      <t>Sanger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</si>
</sst>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b val="1"/>
      <i val="1"/>
      <sz val="11"/>
      <color indexed="8"/>
      <name val="Book Antiqua"/>
    </font>
    <font>
      <sz val="11"/>
      <color indexed="8"/>
      <name val="Book Antiqua"/>
    </font>
    <font>
      <sz val="11"/>
      <color indexed="11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right"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right" vertical="bottom"/>
    </xf>
    <xf numFmtId="0" fontId="4" fillId="2" borderId="1" applyNumberFormat="1" applyFont="1" applyFill="1" applyBorder="1" applyAlignment="1" applyProtection="0">
      <alignment horizontal="left" vertical="bottom"/>
    </xf>
    <xf numFmtId="49" fontId="0" fillId="2" borderId="3" applyNumberFormat="1" applyFont="1" applyFill="1" applyBorder="1" applyAlignment="1" applyProtection="0">
      <alignment horizontal="right" vertical="center"/>
    </xf>
    <xf numFmtId="0" fontId="5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center"/>
    </xf>
    <xf numFmtId="0" fontId="5" fillId="2" borderId="6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horizontal="right" vertical="bottom"/>
    </xf>
    <xf numFmtId="0" fontId="4" fillId="2" borderId="7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horizontal="left" vertical="bottom"/>
    </xf>
    <xf numFmtId="0" fontId="7" fillId="2" borderId="1" applyNumberFormat="0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right" vertical="bottom"/>
    </xf>
    <xf numFmtId="1" fontId="3" fillId="2" borderId="1" applyNumberFormat="1" applyFont="1" applyFill="1" applyBorder="1" applyAlignment="1" applyProtection="0">
      <alignment horizontal="right" vertical="bottom"/>
    </xf>
    <xf numFmtId="49" fontId="0" fillId="2" borderId="5" applyNumberFormat="1" applyFont="1" applyFill="1" applyBorder="1" applyAlignment="1" applyProtection="0">
      <alignment horizontal="right" vertical="center"/>
    </xf>
    <xf numFmtId="49" fontId="3" fillId="2" borderId="4" applyNumberFormat="1" applyFont="1" applyFill="1" applyBorder="1" applyAlignment="1" applyProtection="0">
      <alignment horizontal="right" vertical="bottom"/>
    </xf>
    <xf numFmtId="0" fontId="3" fillId="2" borderId="8" applyNumberFormat="0" applyFont="1" applyFill="1" applyBorder="1" applyAlignment="1" applyProtection="0">
      <alignment horizontal="right" vertical="bottom"/>
    </xf>
    <xf numFmtId="0" fontId="6" fillId="2" borderId="6" applyNumberFormat="0" applyFont="1" applyFill="1" applyBorder="1" applyAlignment="1" applyProtection="0">
      <alignment horizontal="center" vertical="bottom"/>
    </xf>
    <xf numFmtId="0" fontId="6" fillId="2" borderId="3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left" vertical="bottom"/>
    </xf>
    <xf numFmtId="0" fontId="6" fillId="2" borderId="7" applyNumberFormat="0" applyFont="1" applyFill="1" applyBorder="1" applyAlignment="1" applyProtection="0">
      <alignment horizontal="center" vertical="bottom"/>
    </xf>
    <xf numFmtId="0" fontId="6" fillId="2" borderId="5" applyNumberFormat="0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right" vertical="bottom"/>
    </xf>
    <xf numFmtId="1" fontId="3" fillId="2" borderId="5" applyNumberFormat="1" applyFont="1" applyFill="1" applyBorder="1" applyAlignment="1" applyProtection="0">
      <alignment horizontal="right" vertical="bottom"/>
    </xf>
    <xf numFmtId="0" fontId="6" fillId="2" borderId="7" applyNumberFormat="1" applyFont="1" applyFill="1" applyBorder="1" applyAlignment="1" applyProtection="0">
      <alignment horizontal="center" vertical="bottom"/>
    </xf>
    <xf numFmtId="1" fontId="0" fillId="2" borderId="5" applyNumberFormat="1" applyFont="1" applyFill="1" applyBorder="1" applyAlignment="1" applyProtection="0">
      <alignment vertical="center"/>
    </xf>
    <xf numFmtId="0" fontId="6" fillId="2" borderId="9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right" vertical="bottom"/>
    </xf>
    <xf numFmtId="1" fontId="6" fillId="2" borderId="1" applyNumberFormat="1" applyFont="1" applyFill="1" applyBorder="1" applyAlignment="1" applyProtection="0">
      <alignment horizontal="left" vertical="bottom"/>
    </xf>
    <xf numFmtId="0" fontId="6" fillId="2" borderId="1" applyNumberFormat="0" applyFont="1" applyFill="1" applyBorder="1" applyAlignment="1" applyProtection="0">
      <alignment horizontal="center" vertical="bottom"/>
    </xf>
    <xf numFmtId="0" fontId="4" fillId="2" borderId="6" applyNumberFormat="1" applyFont="1" applyFill="1" applyBorder="1" applyAlignment="1" applyProtection="0">
      <alignment horizontal="left" vertical="bottom"/>
    </xf>
    <xf numFmtId="1" fontId="3" fillId="2" borderId="9" applyNumberFormat="1" applyFont="1" applyFill="1" applyBorder="1" applyAlignment="1" applyProtection="0">
      <alignment horizontal="right" vertical="bottom"/>
    </xf>
    <xf numFmtId="49" fontId="6" fillId="2" borderId="5" applyNumberFormat="1" applyFont="1" applyFill="1" applyBorder="1" applyAlignment="1" applyProtection="0">
      <alignment horizontal="right" vertical="center"/>
    </xf>
    <xf numFmtId="0" fontId="6" fillId="2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right" vertical="bottom"/>
    </xf>
    <xf numFmtId="1" fontId="0" fillId="2" borderId="1" applyNumberFormat="1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right" vertical="bottom"/>
    </xf>
    <xf numFmtId="0" fontId="6" fillId="2" borderId="5" applyNumberFormat="0" applyFont="1" applyFill="1" applyBorder="1" applyAlignment="1" applyProtection="0">
      <alignment horizontal="right" vertical="bottom"/>
    </xf>
    <xf numFmtId="0" fontId="6" fillId="2" borderId="5" applyNumberFormat="0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horizontal="center" vertical="bottom"/>
    </xf>
    <xf numFmtId="49" fontId="3" fillId="2" borderId="12" applyNumberFormat="1" applyFont="1" applyFill="1" applyBorder="1" applyAlignment="1" applyProtection="0">
      <alignment horizontal="center" vertical="bottom"/>
    </xf>
    <xf numFmtId="0" fontId="3" fillId="2" borderId="13" applyNumberFormat="0" applyFont="1" applyFill="1" applyBorder="1" applyAlignment="1" applyProtection="0">
      <alignment horizontal="center" vertical="bottom"/>
    </xf>
    <xf numFmtId="0" fontId="4" fillId="2" borderId="14" applyNumberFormat="0" applyFont="1" applyFill="1" applyBorder="1" applyAlignment="1" applyProtection="0">
      <alignment horizontal="left" vertical="bottom"/>
    </xf>
    <xf numFmtId="0" fontId="4" fillId="2" borderId="4" applyNumberFormat="0" applyFont="1" applyFill="1" applyBorder="1" applyAlignment="1" applyProtection="0">
      <alignment horizontal="left" vertical="bottom"/>
    </xf>
    <xf numFmtId="0" fontId="3" fillId="2" borderId="7" applyNumberFormat="0" applyFont="1" applyFill="1" applyBorder="1" applyAlignment="1" applyProtection="0">
      <alignment horizontal="center" vertical="bottom"/>
    </xf>
    <xf numFmtId="0" fontId="3" fillId="2" borderId="15" applyNumberFormat="0" applyFont="1" applyFill="1" applyBorder="1" applyAlignment="1" applyProtection="0">
      <alignment horizontal="center" vertical="bottom"/>
    </xf>
    <xf numFmtId="0" fontId="4" fillId="2" borderId="6" applyNumberFormat="0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6" fillId="2" borderId="15" applyNumberFormat="0" applyFont="1" applyFill="1" applyBorder="1" applyAlignment="1" applyProtection="0">
      <alignment horizontal="center" vertical="bottom"/>
    </xf>
    <xf numFmtId="49" fontId="6" fillId="2" borderId="15" applyNumberFormat="1" applyFont="1" applyFill="1" applyBorder="1" applyAlignment="1" applyProtection="0">
      <alignment horizontal="right" vertical="center"/>
    </xf>
    <xf numFmtId="49" fontId="3" fillId="2" borderId="16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center"/>
    </xf>
    <xf numFmtId="49" fontId="3" fillId="2" borderId="17" applyNumberFormat="1" applyFont="1" applyFill="1" applyBorder="1" applyAlignment="1" applyProtection="0">
      <alignment horizontal="center" vertical="bottom"/>
    </xf>
    <xf numFmtId="0" fontId="6" fillId="2" borderId="5" applyNumberFormat="0" applyFont="1" applyFill="1" applyBorder="1" applyAlignment="1" applyProtection="0">
      <alignment horizontal="right" vertical="center"/>
    </xf>
    <xf numFmtId="0" fontId="0" fillId="2" borderId="1" applyNumberFormat="0" applyFont="1" applyFill="1" applyBorder="1" applyAlignment="1" applyProtection="0">
      <alignment vertical="center"/>
    </xf>
    <xf numFmtId="0" fontId="3" fillId="2" borderId="9" applyNumberFormat="0" applyFont="1" applyFill="1" applyBorder="1" applyAlignment="1" applyProtection="0">
      <alignment horizontal="right" vertical="bottom"/>
    </xf>
    <xf numFmtId="49" fontId="3" fillId="2" borderId="11" applyNumberFormat="1" applyFont="1" applyFill="1" applyBorder="1" applyAlignment="1" applyProtection="0">
      <alignment horizontal="center" vertical="bottom"/>
    </xf>
    <xf numFmtId="0" fontId="3" fillId="2" borderId="18" applyNumberFormat="0" applyFont="1" applyFill="1" applyBorder="1" applyAlignment="1" applyProtection="0">
      <alignment horizontal="center" vertical="bottom"/>
    </xf>
    <xf numFmtId="49" fontId="6" fillId="2" borderId="19" applyNumberFormat="1" applyFont="1" applyFill="1" applyBorder="1" applyAlignment="1" applyProtection="0">
      <alignment horizontal="center" vertical="bottom"/>
    </xf>
    <xf numFmtId="0" fontId="6" fillId="2" borderId="19" applyNumberFormat="0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0" fontId="6" fillId="2" borderId="3" applyNumberFormat="0" applyFont="1" applyFill="1" applyBorder="1" applyAlignment="1" applyProtection="0">
      <alignment horizontal="right" vertical="bottom"/>
    </xf>
    <xf numFmtId="49" fontId="6" fillId="2" borderId="3" applyNumberFormat="1" applyFont="1" applyFill="1" applyBorder="1" applyAlignment="1" applyProtection="0">
      <alignment horizontal="right" vertical="center"/>
    </xf>
    <xf numFmtId="0" fontId="6" fillId="2" borderId="9" applyNumberFormat="0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64"/>
  <sheetViews>
    <sheetView workbookViewId="0" showGridLines="0" defaultGridColor="1"/>
  </sheetViews>
  <sheetFormatPr defaultColWidth="8.83333" defaultRowHeight="13.45" customHeight="1" outlineLevelRow="0" outlineLevelCol="0"/>
  <cols>
    <col min="1" max="1" width="15.6719" style="1" customWidth="1"/>
    <col min="2" max="2" width="3.67188" style="1" customWidth="1"/>
    <col min="3" max="3" width="15.6719" style="1" customWidth="1"/>
    <col min="4" max="4" width="3.67188" style="1" customWidth="1"/>
    <col min="5" max="5" width="16.5" style="1" customWidth="1"/>
    <col min="6" max="6" width="3.5" style="1" customWidth="1"/>
    <col min="7" max="7" width="16.5" style="1" customWidth="1"/>
    <col min="8" max="8" width="3.5" style="1" customWidth="1"/>
    <col min="9" max="9" width="16.5" style="1" customWidth="1"/>
    <col min="10" max="10" width="3.5" style="1" customWidth="1"/>
    <col min="11" max="11" width="16.5" style="1" customWidth="1"/>
    <col min="12" max="12" width="3.5" style="1" customWidth="1"/>
    <col min="13" max="13" width="19.6719" style="1" customWidth="1"/>
    <col min="14" max="14" width="3.5" style="1" customWidth="1"/>
    <col min="15" max="15" width="16.5" style="1" customWidth="1"/>
    <col min="16" max="16" width="18.3516" style="1" customWidth="1"/>
    <col min="17" max="16384" width="8.85156" style="1" customWidth="1"/>
  </cols>
  <sheetData>
    <row r="1" ht="16" customHeight="1">
      <c r="A1" s="2"/>
      <c r="B1" s="3"/>
      <c r="C1" t="s" s="4">
        <v>0</v>
      </c>
      <c r="D1" s="5">
        <v>16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6" customHeight="1">
      <c r="A2" s="2"/>
      <c r="B2" s="3"/>
      <c r="C2" t="s" s="6">
        <v>1</v>
      </c>
      <c r="D2" s="7"/>
      <c r="E2" t="s" s="4">
        <f>IF(AND(D1=0,D4=0),"W-7",IF(D1&gt;D4,C1,C4))</f>
        <v>2</v>
      </c>
      <c r="F2" s="5">
        <v>4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6" customHeight="1">
      <c r="A3" t="s" s="4">
        <v>3</v>
      </c>
      <c r="B3" s="5">
        <v>1</v>
      </c>
      <c r="C3" s="8"/>
      <c r="D3" s="9"/>
      <c r="E3" s="10"/>
      <c r="F3" s="11"/>
      <c r="G3" s="3"/>
      <c r="H3" s="3"/>
      <c r="I3" s="3"/>
      <c r="J3" s="3"/>
      <c r="K3" s="3"/>
      <c r="L3" s="3"/>
      <c r="M3" s="3"/>
      <c r="N3" s="3"/>
      <c r="O3" s="3"/>
      <c r="P3" s="3"/>
    </row>
    <row r="4" ht="16" customHeight="1">
      <c r="A4" t="s" s="6">
        <v>4</v>
      </c>
      <c r="B4" s="12"/>
      <c r="C4" t="s" s="13">
        <f>IF(AND(B3=0,B6=0),"W-1",IF(B3&gt;B6,A3,A6))</f>
        <v>5</v>
      </c>
      <c r="D4" s="14">
        <v>10</v>
      </c>
      <c r="E4" s="15"/>
      <c r="F4" s="11"/>
      <c r="G4" s="3"/>
      <c r="H4" s="3"/>
      <c r="I4" s="3"/>
      <c r="J4" s="3"/>
      <c r="K4" s="3"/>
      <c r="L4" s="3"/>
      <c r="M4" s="3"/>
      <c r="N4" s="3"/>
      <c r="O4" s="3"/>
      <c r="P4" s="3"/>
    </row>
    <row r="5" ht="16" customHeight="1">
      <c r="A5" s="8"/>
      <c r="B5" s="16"/>
      <c r="C5" s="17"/>
      <c r="D5" s="18"/>
      <c r="E5" s="19"/>
      <c r="F5" s="11"/>
      <c r="G5" s="3"/>
      <c r="H5" s="20"/>
      <c r="I5" s="3"/>
      <c r="J5" s="3"/>
      <c r="K5" s="3"/>
      <c r="L5" s="3"/>
      <c r="M5" s="3"/>
      <c r="N5" s="3"/>
      <c r="O5" s="3"/>
      <c r="P5" s="3"/>
    </row>
    <row r="6" ht="16" customHeight="1">
      <c r="A6" t="s" s="13">
        <v>6</v>
      </c>
      <c r="B6" s="14">
        <v>14</v>
      </c>
      <c r="C6" s="3"/>
      <c r="D6" s="18"/>
      <c r="E6" s="19"/>
      <c r="F6" s="11"/>
      <c r="G6" s="3"/>
      <c r="H6" s="3"/>
      <c r="I6" s="21"/>
      <c r="J6" s="3"/>
      <c r="K6" s="3"/>
      <c r="L6" s="3"/>
      <c r="M6" s="3"/>
      <c r="N6" s="3"/>
      <c r="O6" s="3"/>
      <c r="P6" s="3"/>
    </row>
    <row r="7" ht="16" customHeight="1">
      <c r="A7" s="22"/>
      <c r="B7" s="3"/>
      <c r="C7" s="23"/>
      <c r="D7" s="20"/>
      <c r="E7" t="s" s="24">
        <v>7</v>
      </c>
      <c r="F7" t="s" s="25">
        <f>IF(AND(F2=0,F12=0),"W-17",IF(F2&gt;F12,E2,E12))</f>
        <v>8</v>
      </c>
      <c r="G7" s="26"/>
      <c r="H7" s="14">
        <v>17</v>
      </c>
      <c r="I7" s="21"/>
      <c r="J7" s="3"/>
      <c r="K7" s="3"/>
      <c r="L7" s="3"/>
      <c r="M7" s="3"/>
      <c r="N7" s="3"/>
      <c r="O7" s="3"/>
      <c r="P7" s="3"/>
    </row>
    <row r="8" ht="16" customHeight="1">
      <c r="A8" t="s" s="4">
        <v>9</v>
      </c>
      <c r="B8" s="5">
        <v>4</v>
      </c>
      <c r="C8" s="23"/>
      <c r="D8" s="20"/>
      <c r="E8" s="8"/>
      <c r="F8" s="27"/>
      <c r="G8" s="28"/>
      <c r="H8" s="29"/>
      <c r="I8" s="21"/>
      <c r="J8" s="3"/>
      <c r="K8" s="3"/>
      <c r="L8" s="3"/>
      <c r="M8" s="3"/>
      <c r="N8" s="3"/>
      <c r="O8" s="3"/>
      <c r="P8" s="3"/>
    </row>
    <row r="9" ht="16" customHeight="1">
      <c r="A9" t="s" s="6">
        <v>10</v>
      </c>
      <c r="B9" s="12"/>
      <c r="C9" t="s" s="13">
        <f>IF(AND(B8=0,B11=0),"W-2",IF(B8&gt;B11,A8,A11))</f>
        <v>8</v>
      </c>
      <c r="D9" s="14">
        <v>18</v>
      </c>
      <c r="E9" s="15"/>
      <c r="F9" s="30"/>
      <c r="G9" s="31"/>
      <c r="H9" s="29"/>
      <c r="I9" s="21"/>
      <c r="J9" s="3"/>
      <c r="K9" s="3"/>
      <c r="L9" s="3"/>
      <c r="M9" s="3"/>
      <c r="N9" s="3"/>
      <c r="O9" s="3"/>
      <c r="P9" s="3"/>
    </row>
    <row r="10" ht="16" customHeight="1">
      <c r="A10" s="8"/>
      <c r="B10" s="16"/>
      <c r="C10" s="32"/>
      <c r="D10" s="29"/>
      <c r="E10" s="15"/>
      <c r="F10" s="30"/>
      <c r="G10" s="31"/>
      <c r="H10" s="29"/>
      <c r="I10" s="21"/>
      <c r="J10" s="3"/>
      <c r="K10" s="3"/>
      <c r="L10" s="3"/>
      <c r="M10" s="3"/>
      <c r="N10" s="3"/>
      <c r="O10" s="3"/>
      <c r="P10" s="3"/>
    </row>
    <row r="11" ht="16" customHeight="1">
      <c r="A11" t="s" s="13">
        <v>11</v>
      </c>
      <c r="B11" s="14">
        <v>7</v>
      </c>
      <c r="C11" s="33"/>
      <c r="D11" s="29"/>
      <c r="E11" s="15"/>
      <c r="F11" s="30"/>
      <c r="G11" s="31"/>
      <c r="H11" s="29"/>
      <c r="I11" s="21"/>
      <c r="J11" s="3"/>
      <c r="K11" s="3"/>
      <c r="L11" s="3"/>
      <c r="M11" s="3"/>
      <c r="N11" s="3"/>
      <c r="O11" s="3"/>
      <c r="P11" s="3"/>
    </row>
    <row r="12" ht="16" customHeight="1">
      <c r="A12" s="22"/>
      <c r="B12" s="3"/>
      <c r="C12" t="s" s="24">
        <v>12</v>
      </c>
      <c r="D12" s="12"/>
      <c r="E12" t="s" s="13">
        <f>IF(AND(D9=0,D15=0),"W-8",IF(D9&gt;D15,C9,C15))</f>
        <v>8</v>
      </c>
      <c r="F12" s="34">
        <v>13</v>
      </c>
      <c r="G12" s="31"/>
      <c r="H12" s="29"/>
      <c r="I12" s="21"/>
      <c r="J12" s="3"/>
      <c r="K12" s="3"/>
      <c r="L12" s="3"/>
      <c r="M12" s="3"/>
      <c r="N12" s="3"/>
      <c r="O12" s="3"/>
      <c r="P12" s="3"/>
    </row>
    <row r="13" ht="16" customHeight="1">
      <c r="A13" t="s" s="4">
        <v>13</v>
      </c>
      <c r="B13" s="5">
        <v>11</v>
      </c>
      <c r="C13" s="35"/>
      <c r="D13" s="16"/>
      <c r="E13" s="36"/>
      <c r="F13" s="20"/>
      <c r="G13" s="15"/>
      <c r="H13" s="37"/>
      <c r="I13" s="3"/>
      <c r="J13" s="3"/>
      <c r="K13" s="3"/>
      <c r="L13" s="3"/>
      <c r="M13" s="3"/>
      <c r="N13" s="3"/>
      <c r="O13" s="3"/>
      <c r="P13" s="3"/>
    </row>
    <row r="14" ht="16" customHeight="1">
      <c r="A14" t="s" s="6">
        <v>14</v>
      </c>
      <c r="B14" s="11"/>
      <c r="C14" s="19"/>
      <c r="D14" s="37"/>
      <c r="E14" s="3"/>
      <c r="F14" s="3"/>
      <c r="G14" s="15"/>
      <c r="H14" s="37"/>
      <c r="I14" s="3"/>
      <c r="J14" s="3"/>
      <c r="K14" s="3"/>
      <c r="L14" s="3"/>
      <c r="M14" s="3"/>
      <c r="N14" s="3"/>
      <c r="O14" s="3"/>
      <c r="P14" s="3"/>
    </row>
    <row r="15" ht="16" customHeight="1">
      <c r="A15" s="8"/>
      <c r="B15" s="12"/>
      <c r="C15" t="s" s="13">
        <f>IF(AND(B13=0,B16=0),"W-3",IF(B13&gt;B16,A13,A16))</f>
        <v>15</v>
      </c>
      <c r="D15" s="14">
        <v>3</v>
      </c>
      <c r="E15" s="38"/>
      <c r="F15" s="39"/>
      <c r="G15" s="15"/>
      <c r="H15" s="37"/>
      <c r="I15" s="40"/>
      <c r="J15" s="40"/>
      <c r="K15" s="40"/>
      <c r="L15" s="40"/>
      <c r="M15" s="40"/>
      <c r="N15" s="3"/>
      <c r="O15" s="3"/>
      <c r="P15" s="3"/>
    </row>
    <row r="16" ht="16" customHeight="1">
      <c r="A16" t="s" s="13">
        <v>16</v>
      </c>
      <c r="B16" s="41">
        <v>9</v>
      </c>
      <c r="C16" s="42"/>
      <c r="D16" s="18"/>
      <c r="E16" s="38"/>
      <c r="F16" s="39"/>
      <c r="G16" s="15"/>
      <c r="H16" s="11"/>
      <c r="I16" s="3"/>
      <c r="J16" s="3"/>
      <c r="K16" s="3"/>
      <c r="L16" s="3"/>
      <c r="M16" s="3"/>
      <c r="N16" s="3"/>
      <c r="O16" s="3"/>
      <c r="P16" s="3"/>
    </row>
    <row r="17" ht="16" customHeight="1">
      <c r="A17" s="22"/>
      <c r="B17" s="3"/>
      <c r="C17" s="3"/>
      <c r="D17" s="20"/>
      <c r="E17" s="3"/>
      <c r="F17" s="3"/>
      <c r="G17" s="15"/>
      <c r="H17" s="37"/>
      <c r="I17" s="3"/>
      <c r="J17" s="3"/>
      <c r="K17" s="3"/>
      <c r="L17" s="3"/>
      <c r="M17" s="3"/>
      <c r="N17" s="3"/>
      <c r="O17" s="3"/>
      <c r="P17" s="3"/>
    </row>
    <row r="18" ht="16" customHeight="1">
      <c r="A18" s="2"/>
      <c r="B18" s="3"/>
      <c r="C18" s="3"/>
      <c r="D18" s="3"/>
      <c r="E18" s="3"/>
      <c r="F18" s="3"/>
      <c r="G18" t="s" s="43">
        <v>17</v>
      </c>
      <c r="H18" s="7"/>
      <c r="I18" s="44"/>
      <c r="J18" s="44"/>
      <c r="K18" s="45"/>
      <c r="L18" s="46"/>
      <c r="M18" t="s" s="4">
        <f>IF(AND(H7=0,H28=0),"W-21",IF(H7&gt;H28,F7,F28))</f>
        <v>8</v>
      </c>
      <c r="N18" s="5">
        <v>7</v>
      </c>
      <c r="O18" s="3"/>
      <c r="P18" s="3"/>
    </row>
    <row r="19" ht="16" customHeight="1">
      <c r="A19" t="s" s="4">
        <v>18</v>
      </c>
      <c r="B19" s="5">
        <v>22</v>
      </c>
      <c r="C19" s="3"/>
      <c r="D19" s="18"/>
      <c r="E19" s="3"/>
      <c r="F19" s="3"/>
      <c r="G19" s="8"/>
      <c r="H19" s="9"/>
      <c r="I19" s="17"/>
      <c r="J19" s="17"/>
      <c r="K19" s="17"/>
      <c r="L19" s="17"/>
      <c r="M19" s="10"/>
      <c r="N19" s="11"/>
      <c r="O19" s="3"/>
      <c r="P19" s="3"/>
    </row>
    <row r="20" ht="16" customHeight="1">
      <c r="A20" t="s" s="6">
        <v>19</v>
      </c>
      <c r="B20" s="12"/>
      <c r="C20" t="s" s="4">
        <f>IF(AND(B19=0,B22=0),"W-4",IF(B19&gt;B22,A19,A22))</f>
        <v>20</v>
      </c>
      <c r="D20" s="5">
        <v>3</v>
      </c>
      <c r="E20" s="47"/>
      <c r="F20" s="3"/>
      <c r="G20" s="15"/>
      <c r="H20" s="37"/>
      <c r="I20" s="3"/>
      <c r="J20" s="3"/>
      <c r="K20" s="3"/>
      <c r="L20" s="3"/>
      <c r="M20" s="15"/>
      <c r="N20" s="11"/>
      <c r="O20" s="3"/>
      <c r="P20" s="3"/>
    </row>
    <row r="21" ht="16" customHeight="1">
      <c r="A21" s="8"/>
      <c r="B21" s="16"/>
      <c r="C21" s="10"/>
      <c r="D21" s="37"/>
      <c r="E21" s="3"/>
      <c r="F21" s="3"/>
      <c r="G21" s="15"/>
      <c r="H21" s="11"/>
      <c r="I21" s="3"/>
      <c r="J21" s="3"/>
      <c r="K21" s="3"/>
      <c r="L21" s="3"/>
      <c r="M21" s="15"/>
      <c r="N21" s="11"/>
      <c r="O21" s="3"/>
      <c r="P21" s="3"/>
    </row>
    <row r="22" ht="16" customHeight="1">
      <c r="A22" t="s" s="13">
        <v>21</v>
      </c>
      <c r="B22" s="14">
        <v>15</v>
      </c>
      <c r="C22" s="15"/>
      <c r="D22" s="37"/>
      <c r="E22" s="3"/>
      <c r="F22" s="3"/>
      <c r="G22" s="15"/>
      <c r="H22" s="11"/>
      <c r="I22" s="3"/>
      <c r="J22" s="3"/>
      <c r="K22" s="3"/>
      <c r="L22" s="3"/>
      <c r="M22" s="15"/>
      <c r="N22" s="11"/>
      <c r="O22" s="3"/>
      <c r="P22" s="3"/>
    </row>
    <row r="23" ht="16" customHeight="1">
      <c r="A23" s="42"/>
      <c r="B23" s="20"/>
      <c r="C23" t="s" s="24">
        <v>22</v>
      </c>
      <c r="D23" s="7"/>
      <c r="E23" t="s" s="4">
        <f>IF(AND(D20=0,D26=0),"W-9",IF(D20&gt;D26,C20,C26))</f>
        <v>23</v>
      </c>
      <c r="F23" s="5">
        <v>7</v>
      </c>
      <c r="G23" s="31"/>
      <c r="H23" s="11"/>
      <c r="I23" s="21"/>
      <c r="J23" s="3"/>
      <c r="K23" s="3"/>
      <c r="L23" s="3"/>
      <c r="M23" s="15"/>
      <c r="N23" s="11"/>
      <c r="O23" s="3"/>
      <c r="P23" s="3"/>
    </row>
    <row r="24" ht="13.65" customHeight="1">
      <c r="A24" s="2"/>
      <c r="B24" s="3"/>
      <c r="C24" s="8"/>
      <c r="D24" s="16"/>
      <c r="E24" s="10"/>
      <c r="F24" s="11"/>
      <c r="G24" s="15"/>
      <c r="H24" s="11"/>
      <c r="I24" s="3"/>
      <c r="J24" s="3"/>
      <c r="K24" s="3"/>
      <c r="L24" s="3"/>
      <c r="M24" s="15"/>
      <c r="N24" s="11"/>
      <c r="O24" s="3"/>
      <c r="P24" s="3"/>
    </row>
    <row r="25" ht="16" customHeight="1">
      <c r="A25" t="s" s="4">
        <v>24</v>
      </c>
      <c r="B25" s="5">
        <v>11</v>
      </c>
      <c r="C25" s="19"/>
      <c r="D25" s="37"/>
      <c r="E25" s="15"/>
      <c r="F25" s="11"/>
      <c r="G25" s="15"/>
      <c r="H25" s="11"/>
      <c r="I25" s="3"/>
      <c r="J25" s="3"/>
      <c r="K25" s="48"/>
      <c r="L25" s="48"/>
      <c r="M25" s="49"/>
      <c r="N25" s="11"/>
      <c r="O25" s="3"/>
      <c r="P25" s="3"/>
    </row>
    <row r="26" ht="16" customHeight="1">
      <c r="A26" t="s" s="6">
        <v>25</v>
      </c>
      <c r="B26" s="12"/>
      <c r="C26" t="s" s="13">
        <f>IF(AND(B25=0,B28=0),"W-5",IF(B25&gt;B28,A25,A28))</f>
        <v>23</v>
      </c>
      <c r="D26" s="14">
        <v>13</v>
      </c>
      <c r="E26" s="50"/>
      <c r="F26" s="11"/>
      <c r="G26" s="15"/>
      <c r="H26" s="29"/>
      <c r="I26" s="3"/>
      <c r="J26" s="3"/>
      <c r="K26" s="3"/>
      <c r="L26" s="3"/>
      <c r="M26" s="15"/>
      <c r="N26" s="11"/>
      <c r="O26" s="3"/>
      <c r="P26" s="3"/>
    </row>
    <row r="27" ht="16" customHeight="1">
      <c r="A27" s="8"/>
      <c r="B27" s="16"/>
      <c r="C27" s="17"/>
      <c r="D27" s="3"/>
      <c r="E27" s="19"/>
      <c r="F27" s="11"/>
      <c r="G27" s="15"/>
      <c r="H27" s="11"/>
      <c r="I27" s="3"/>
      <c r="J27" s="3"/>
      <c r="K27" s="3"/>
      <c r="L27" s="3"/>
      <c r="M27" s="15"/>
      <c r="N27" s="30"/>
      <c r="O27" s="40"/>
      <c r="P27" s="3"/>
    </row>
    <row r="28" ht="16" customHeight="1">
      <c r="A28" t="s" s="13">
        <v>26</v>
      </c>
      <c r="B28" s="14">
        <v>6</v>
      </c>
      <c r="C28" s="3"/>
      <c r="D28" s="3"/>
      <c r="E28" t="s" s="24">
        <v>27</v>
      </c>
      <c r="F28" t="s" s="25">
        <f>IF(AND(F23=0,F34=0),"W-18",IF(F23&gt;F34,E23,E34))</f>
        <v>28</v>
      </c>
      <c r="G28" s="26"/>
      <c r="H28" s="51">
        <v>7</v>
      </c>
      <c r="I28" s="3"/>
      <c r="J28" s="3"/>
      <c r="K28" s="3"/>
      <c r="L28" s="3"/>
      <c r="M28" s="15"/>
      <c r="N28" s="30"/>
      <c r="O28" s="40"/>
      <c r="P28" s="3"/>
    </row>
    <row r="29" ht="16.5" customHeight="1">
      <c r="A29" s="42"/>
      <c r="B29" s="20"/>
      <c r="C29" s="23"/>
      <c r="D29" s="20"/>
      <c r="E29" s="8"/>
      <c r="F29" s="16"/>
      <c r="G29" s="17"/>
      <c r="H29" s="3"/>
      <c r="I29" s="3"/>
      <c r="J29" s="3"/>
      <c r="K29" s="3"/>
      <c r="L29" s="3"/>
      <c r="M29" t="s" s="43">
        <v>29</v>
      </c>
      <c r="N29" t="s" s="52">
        <f>IF(AND(N18=0,N43=0),"  ",IF(N18&gt;N43,M18,M43))</f>
        <v>8</v>
      </c>
      <c r="O29" s="53"/>
      <c r="P29" s="20"/>
    </row>
    <row r="30" ht="16.5" customHeight="1">
      <c r="A30" t="s" s="13">
        <v>30</v>
      </c>
      <c r="B30" s="14">
        <v>22</v>
      </c>
      <c r="C30" s="23"/>
      <c r="D30" s="20"/>
      <c r="E30" s="15"/>
      <c r="F30" s="11"/>
      <c r="G30" s="3"/>
      <c r="H30" s="3"/>
      <c r="I30" s="3"/>
      <c r="J30" s="3"/>
      <c r="K30" s="3"/>
      <c r="L30" s="3"/>
      <c r="M30" s="8"/>
      <c r="N30" t="s" s="54">
        <v>31</v>
      </c>
      <c r="O30" s="55"/>
      <c r="P30" s="56"/>
    </row>
    <row r="31" ht="16" customHeight="1">
      <c r="A31" t="s" s="6">
        <v>32</v>
      </c>
      <c r="B31" s="57"/>
      <c r="C31" t="s" s="13">
        <f>IF(AND(B30=0,B33=0),"W-6",IF(B30&gt;B33,A30,A33))</f>
        <v>33</v>
      </c>
      <c r="D31" s="14">
        <v>0</v>
      </c>
      <c r="E31" s="15"/>
      <c r="F31" s="11"/>
      <c r="G31" s="3"/>
      <c r="H31" s="3"/>
      <c r="I31" s="3"/>
      <c r="J31" s="3"/>
      <c r="K31" s="3"/>
      <c r="L31" s="3"/>
      <c r="M31" s="15"/>
      <c r="N31" s="58"/>
      <c r="O31" s="59"/>
      <c r="P31" s="56"/>
    </row>
    <row r="32" ht="16" customHeight="1">
      <c r="A32" s="8"/>
      <c r="B32" s="60"/>
      <c r="C32" s="32"/>
      <c r="D32" s="29"/>
      <c r="E32" s="15"/>
      <c r="F32" s="11"/>
      <c r="G32" s="3"/>
      <c r="H32" s="3"/>
      <c r="I32" s="3"/>
      <c r="J32" s="3"/>
      <c r="K32" s="3"/>
      <c r="L32" s="3"/>
      <c r="M32" s="15"/>
      <c r="N32" s="58"/>
      <c r="O32" s="59"/>
      <c r="P32" s="56"/>
    </row>
    <row r="33" ht="16" customHeight="1">
      <c r="A33" t="s" s="13">
        <v>34</v>
      </c>
      <c r="B33" s="14">
        <v>12</v>
      </c>
      <c r="C33" s="33"/>
      <c r="D33" s="29"/>
      <c r="E33" s="15"/>
      <c r="F33" s="11"/>
      <c r="G33" s="3"/>
      <c r="H33" s="3"/>
      <c r="I33" s="3"/>
      <c r="J33" s="3"/>
      <c r="K33" s="3"/>
      <c r="L33" s="3"/>
      <c r="M33" s="15"/>
      <c r="N33" s="58"/>
      <c r="O33" s="59"/>
      <c r="P33" s="56"/>
    </row>
    <row r="34" ht="16" customHeight="1">
      <c r="A34" s="42"/>
      <c r="B34" s="20"/>
      <c r="C34" t="s" s="24">
        <v>35</v>
      </c>
      <c r="D34" s="7"/>
      <c r="E34" t="s" s="13">
        <f>IF(AND(D31=0,D36=0),"W-10",IF(D31&gt;D36,C31,C36))</f>
        <v>28</v>
      </c>
      <c r="F34" s="14">
        <v>16</v>
      </c>
      <c r="G34" s="3"/>
      <c r="H34" s="3"/>
      <c r="I34" s="3"/>
      <c r="J34" s="3"/>
      <c r="K34" s="3"/>
      <c r="L34" s="3"/>
      <c r="M34" s="15"/>
      <c r="N34" s="58"/>
      <c r="O34" s="59"/>
      <c r="P34" s="56"/>
    </row>
    <row r="35" ht="16" customHeight="1">
      <c r="A35" s="2"/>
      <c r="B35" s="20"/>
      <c r="C35" s="19"/>
      <c r="D35" s="9"/>
      <c r="E35" s="17"/>
      <c r="F35" s="3"/>
      <c r="G35" s="3"/>
      <c r="H35" s="3"/>
      <c r="I35" s="3"/>
      <c r="J35" s="3"/>
      <c r="K35" s="3"/>
      <c r="L35" s="3"/>
      <c r="M35" s="15"/>
      <c r="N35" s="11"/>
      <c r="O35" s="61"/>
      <c r="P35" s="62"/>
    </row>
    <row r="36" ht="16" customHeight="1">
      <c r="A36" s="2"/>
      <c r="B36" s="45"/>
      <c r="C36" t="s" s="13">
        <v>36</v>
      </c>
      <c r="D36" s="14">
        <v>6</v>
      </c>
      <c r="E36" s="3"/>
      <c r="F36" s="3"/>
      <c r="G36" s="3"/>
      <c r="H36" s="3"/>
      <c r="I36" s="3"/>
      <c r="J36" s="3"/>
      <c r="K36" s="3"/>
      <c r="L36" s="3"/>
      <c r="M36" s="15"/>
      <c r="N36" s="30"/>
      <c r="O36" s="63"/>
      <c r="P36" s="62"/>
    </row>
    <row r="37" ht="16" customHeight="1">
      <c r="A37" s="2"/>
      <c r="B37" s="17"/>
      <c r="C37" s="17"/>
      <c r="D37" s="3"/>
      <c r="E37" s="3"/>
      <c r="F37" s="3"/>
      <c r="G37" s="3"/>
      <c r="H37" s="3"/>
      <c r="I37" s="3"/>
      <c r="J37" s="3"/>
      <c r="K37" s="3"/>
      <c r="L37" s="3"/>
      <c r="M37" s="15"/>
      <c r="N37" s="30"/>
      <c r="O37" s="63"/>
      <c r="P37" s="62"/>
    </row>
    <row r="38" ht="16" customHeight="1">
      <c r="A38" s="2"/>
      <c r="B38" s="20"/>
      <c r="C38" s="3"/>
      <c r="D38" s="3"/>
      <c r="E38" s="3"/>
      <c r="F38" s="3"/>
      <c r="G38" s="3"/>
      <c r="H38" s="3"/>
      <c r="I38" s="3"/>
      <c r="J38" s="3"/>
      <c r="K38" s="3"/>
      <c r="L38" s="3"/>
      <c r="M38" s="15"/>
      <c r="N38" s="30"/>
      <c r="O38" s="63"/>
      <c r="P38" s="62"/>
    </row>
    <row r="39" ht="16" customHeight="1">
      <c r="A39" s="23"/>
      <c r="B39" s="20"/>
      <c r="C39" s="3"/>
      <c r="D39" s="3"/>
      <c r="E39" s="3"/>
      <c r="F39" s="3"/>
      <c r="G39" s="3"/>
      <c r="H39" s="3"/>
      <c r="I39" s="3"/>
      <c r="J39" s="3"/>
      <c r="K39" s="3"/>
      <c r="L39" s="3"/>
      <c r="M39" s="15"/>
      <c r="N39" s="30"/>
      <c r="O39" s="63"/>
      <c r="P39" s="62"/>
    </row>
    <row r="40" ht="16" customHeight="1">
      <c r="A40" s="23"/>
      <c r="B40" s="20"/>
      <c r="C40" t="s" s="4">
        <f>IF(AND(D1=0,D4=0),"L-7",IF(D1&gt;D4,C4,C1))</f>
        <v>5</v>
      </c>
      <c r="D40" s="5">
        <v>16</v>
      </c>
      <c r="E40" s="3"/>
      <c r="F40" s="3"/>
      <c r="G40" t="s" s="4">
        <f>IF(AND(F23=0,F34=0),"L-18",IF(F23&gt;F34,E34,E23))</f>
        <v>23</v>
      </c>
      <c r="H40" s="5">
        <v>13</v>
      </c>
      <c r="I40" s="3"/>
      <c r="J40" s="3"/>
      <c r="K40" t="s" s="4">
        <f>IF(AND(H7=0,H28=0),"L-21",IF(H7&gt;H28,F28,F7))</f>
        <v>28</v>
      </c>
      <c r="L40" s="5">
        <v>4</v>
      </c>
      <c r="M40" s="15"/>
      <c r="N40" s="30"/>
      <c r="O40" s="63"/>
      <c r="P40" s="62"/>
    </row>
    <row r="41" ht="16.5" customHeight="1">
      <c r="A41" s="2"/>
      <c r="B41" s="3"/>
      <c r="C41" t="s" s="6">
        <v>37</v>
      </c>
      <c r="D41" s="12"/>
      <c r="E41" t="s" s="4">
        <f>IF(AND(D40=0,D43=0),"W-15",IF(D40&gt;D43,C40,C43))</f>
        <v>5</v>
      </c>
      <c r="F41" s="5">
        <v>10</v>
      </c>
      <c r="G41" s="10"/>
      <c r="H41" s="11"/>
      <c r="I41" s="3"/>
      <c r="J41" s="3"/>
      <c r="K41" s="10"/>
      <c r="L41" s="11"/>
      <c r="M41" s="15"/>
      <c r="N41" s="11"/>
      <c r="O41" t="s" s="64">
        <v>38</v>
      </c>
      <c r="P41" t="s" s="65">
        <v>11</v>
      </c>
    </row>
    <row r="42" ht="16.5" customHeight="1">
      <c r="A42" t="s" s="4">
        <f>IF(AND(B19=0,B22=0),"L-4",IF(B19&gt;B22,A22,A19))</f>
        <v>39</v>
      </c>
      <c r="B42" s="5">
        <v>7</v>
      </c>
      <c r="C42" s="8"/>
      <c r="D42" s="16"/>
      <c r="E42" s="10"/>
      <c r="F42" s="11"/>
      <c r="G42" t="s" s="43">
        <v>40</v>
      </c>
      <c r="H42" s="12"/>
      <c r="I42" t="s" s="4">
        <f>IF(AND(H40=0,H44=0),"W-23",IF(H40&gt;H44,G40,G44))</f>
        <v>5</v>
      </c>
      <c r="J42" s="5">
        <v>5</v>
      </c>
      <c r="K42" s="15"/>
      <c r="L42" s="11"/>
      <c r="M42" s="15"/>
      <c r="N42" s="11"/>
      <c r="O42" s="66"/>
      <c r="P42" t="s" s="67">
        <v>41</v>
      </c>
    </row>
    <row r="43" ht="16" customHeight="1">
      <c r="A43" t="s" s="6">
        <v>42</v>
      </c>
      <c r="B43" s="12"/>
      <c r="C43" t="s" s="13">
        <f>IF(AND(B42=0,B45=0),"W-11",IF(B42&gt;B45,A42,A45))</f>
        <v>43</v>
      </c>
      <c r="D43" s="14">
        <v>9</v>
      </c>
      <c r="E43" s="15"/>
      <c r="F43" s="11"/>
      <c r="G43" s="68"/>
      <c r="H43" s="16"/>
      <c r="I43" s="10"/>
      <c r="J43" s="11"/>
      <c r="K43" t="s" s="43">
        <v>44</v>
      </c>
      <c r="L43" s="12"/>
      <c r="M43" t="s" s="13">
        <f>IF(AND(L40=0,L49=0),"W-25",IF(L40&gt;L49,K40,K49))</f>
        <v>28</v>
      </c>
      <c r="N43" s="14">
        <v>5</v>
      </c>
      <c r="O43" s="61"/>
      <c r="P43" s="62"/>
    </row>
    <row r="44" ht="16" customHeight="1">
      <c r="A44" s="8"/>
      <c r="B44" s="16"/>
      <c r="C44" s="17"/>
      <c r="D44" s="18"/>
      <c r="E44" t="s" s="24">
        <v>45</v>
      </c>
      <c r="F44" s="12"/>
      <c r="G44" t="s" s="13">
        <f>IF(AND(F41=0,F49=0),"W-19",IF(F41&gt;F49,E41,E49))</f>
        <v>5</v>
      </c>
      <c r="H44" s="14">
        <v>18</v>
      </c>
      <c r="I44" s="15"/>
      <c r="J44" s="11"/>
      <c r="K44" s="68"/>
      <c r="L44" s="16"/>
      <c r="M44" s="17"/>
      <c r="N44" s="69"/>
      <c r="O44" s="61"/>
      <c r="P44" s="62"/>
    </row>
    <row r="45" ht="16" customHeight="1">
      <c r="A45" t="s" s="13">
        <f>IF(AND(B25=0,B28=0),"L-5",IF(B25&gt;B28,A28,A25))</f>
        <v>43</v>
      </c>
      <c r="B45" s="14">
        <v>21</v>
      </c>
      <c r="C45" s="3"/>
      <c r="D45" s="18"/>
      <c r="E45" s="8"/>
      <c r="F45" s="16"/>
      <c r="G45" s="17"/>
      <c r="H45" s="3"/>
      <c r="I45" s="15"/>
      <c r="J45" s="11"/>
      <c r="K45" s="15"/>
      <c r="L45" s="11"/>
      <c r="M45" s="3"/>
      <c r="N45" s="3"/>
      <c r="O45" s="61"/>
      <c r="P45" s="62"/>
    </row>
    <row r="46" ht="16" customHeight="1">
      <c r="A46" s="70"/>
      <c r="B46" s="20"/>
      <c r="C46" s="3"/>
      <c r="D46" s="18"/>
      <c r="E46" s="8"/>
      <c r="F46" s="11"/>
      <c r="G46" s="3"/>
      <c r="H46" s="3"/>
      <c r="I46" s="15"/>
      <c r="J46" s="11"/>
      <c r="K46" s="15"/>
      <c r="L46" s="11"/>
      <c r="M46" s="3"/>
      <c r="N46" s="3"/>
      <c r="O46" s="61"/>
      <c r="P46" s="62"/>
    </row>
    <row r="47" ht="16" customHeight="1">
      <c r="A47" s="2"/>
      <c r="B47" s="20"/>
      <c r="C47" s="3"/>
      <c r="D47" s="18"/>
      <c r="E47" s="8"/>
      <c r="F47" s="11"/>
      <c r="G47" s="3"/>
      <c r="H47" s="3"/>
      <c r="I47" s="15"/>
      <c r="J47" s="11"/>
      <c r="K47" s="15"/>
      <c r="L47" s="11"/>
      <c r="M47" s="3"/>
      <c r="N47" s="3"/>
      <c r="O47" s="61"/>
      <c r="P47" s="62"/>
    </row>
    <row r="48" ht="16" customHeight="1">
      <c r="A48" s="2"/>
      <c r="B48" s="3"/>
      <c r="C48" t="s" s="4">
        <f>IF(AND(B30=0,B33=0),"L-6",IF(B30&gt;B33,A33,A30))</f>
        <v>46</v>
      </c>
      <c r="D48" s="5">
        <v>2</v>
      </c>
      <c r="E48" s="15"/>
      <c r="F48" s="11"/>
      <c r="G48" s="3"/>
      <c r="H48" s="3"/>
      <c r="I48" s="15"/>
      <c r="J48" s="11"/>
      <c r="K48" s="15"/>
      <c r="L48" s="11"/>
      <c r="M48" s="3"/>
      <c r="N48" s="3"/>
      <c r="O48" s="61"/>
      <c r="P48" s="62"/>
    </row>
    <row r="49" ht="16" customHeight="1">
      <c r="A49" s="2"/>
      <c r="B49" s="3"/>
      <c r="C49" t="s" s="6">
        <v>47</v>
      </c>
      <c r="D49" s="7"/>
      <c r="E49" t="s" s="13">
        <f>IF(AND(D48=0,D51=0),"W-13",IF(D48&gt;D51,C48,C51))</f>
        <v>15</v>
      </c>
      <c r="F49" s="14">
        <v>0</v>
      </c>
      <c r="G49" s="3"/>
      <c r="H49" s="3"/>
      <c r="I49" t="s" s="43">
        <v>48</v>
      </c>
      <c r="J49" s="12"/>
      <c r="K49" t="s" s="13">
        <f>IF(AND(J42=0,J55=0),"W-24",IF(J42&gt;J55,I42,I55))</f>
        <v>49</v>
      </c>
      <c r="L49" s="14">
        <v>3</v>
      </c>
      <c r="M49" s="3"/>
      <c r="N49" s="3"/>
      <c r="O49" s="61"/>
      <c r="P49" s="62"/>
    </row>
    <row r="50" ht="16" customHeight="1">
      <c r="A50" s="2"/>
      <c r="B50" s="3"/>
      <c r="C50" s="8"/>
      <c r="D50" s="9"/>
      <c r="E50" s="17"/>
      <c r="F50" s="3"/>
      <c r="G50" s="3"/>
      <c r="H50" s="3"/>
      <c r="I50" s="68"/>
      <c r="J50" s="16"/>
      <c r="K50" s="17"/>
      <c r="L50" s="3"/>
      <c r="M50" s="3"/>
      <c r="N50" s="3"/>
      <c r="O50" s="61"/>
      <c r="P50" s="62"/>
    </row>
    <row r="51" ht="16" customHeight="1">
      <c r="A51" s="2"/>
      <c r="B51" s="3"/>
      <c r="C51" t="s" s="13">
        <f>IF(AND(D9=0,D15=0),"L-8",IF(D9&gt;D15,C15,C9))</f>
        <v>15</v>
      </c>
      <c r="D51" s="14">
        <v>22</v>
      </c>
      <c r="E51" s="3"/>
      <c r="F51" s="3"/>
      <c r="G51" s="3"/>
      <c r="H51" s="3"/>
      <c r="I51" s="15"/>
      <c r="J51" s="11"/>
      <c r="K51" s="3"/>
      <c r="L51" s="3"/>
      <c r="M51" s="3"/>
      <c r="N51" s="3"/>
      <c r="O51" s="61"/>
      <c r="P51" s="62"/>
    </row>
    <row r="52" ht="16.5" customHeight="1">
      <c r="A52" s="2"/>
      <c r="B52" s="3"/>
      <c r="C52" s="17"/>
      <c r="D52" s="18"/>
      <c r="E52" s="3"/>
      <c r="F52" s="3"/>
      <c r="G52" s="3"/>
      <c r="H52" s="3"/>
      <c r="I52" s="15"/>
      <c r="J52" s="11"/>
      <c r="K52" s="3"/>
      <c r="L52" s="3"/>
      <c r="M52" s="3"/>
      <c r="N52" t="s" s="71">
        <f>IF(AND(N18=0,N43=0)," ",IF(N18&gt;N43,"",M18))</f>
      </c>
      <c r="O52" s="72"/>
      <c r="P52" s="56"/>
    </row>
    <row r="53" ht="16.5" customHeight="1">
      <c r="A53" s="2"/>
      <c r="B53" s="3"/>
      <c r="C53" t="s" s="4">
        <f>IF(AND(B3=0,B6=0),"L-1",IF(B3&gt;B6,A6,A3))</f>
        <v>50</v>
      </c>
      <c r="D53" s="5">
        <v>5</v>
      </c>
      <c r="E53" s="3"/>
      <c r="F53" s="3"/>
      <c r="G53" t="s" s="4">
        <f>IF(AND(F2=0,F12=0),"L-17",IF(F2&gt;F12,E12,E2))</f>
        <v>2</v>
      </c>
      <c r="H53" s="5">
        <v>2</v>
      </c>
      <c r="I53" s="15"/>
      <c r="J53" s="11"/>
      <c r="K53" s="3"/>
      <c r="L53" s="3"/>
      <c r="M53" s="3"/>
      <c r="N53" t="s" s="73">
        <v>51</v>
      </c>
      <c r="O53" s="74"/>
      <c r="P53" s="21"/>
    </row>
    <row r="54" ht="16" customHeight="1">
      <c r="A54" s="2"/>
      <c r="B54" s="3"/>
      <c r="C54" t="s" s="6">
        <v>52</v>
      </c>
      <c r="D54" s="7"/>
      <c r="E54" t="s" s="4">
        <f>IF(AND(D53=0,D56=0),"W-14",IF(D53&gt;D56,C53,C56))</f>
        <v>50</v>
      </c>
      <c r="F54" s="5">
        <v>0</v>
      </c>
      <c r="G54" s="10"/>
      <c r="H54" s="11"/>
      <c r="I54" s="15"/>
      <c r="J54" s="11"/>
      <c r="K54" s="3"/>
      <c r="L54" s="3"/>
      <c r="M54" s="3"/>
      <c r="N54" t="s" s="75">
        <v>53</v>
      </c>
      <c r="O54" s="40"/>
      <c r="P54" s="21"/>
    </row>
    <row r="55" ht="16.5" customHeight="1">
      <c r="A55" s="2"/>
      <c r="B55" s="3"/>
      <c r="C55" s="68"/>
      <c r="D55" s="9"/>
      <c r="E55" s="76"/>
      <c r="F55" s="11"/>
      <c r="G55" t="s" s="43">
        <v>54</v>
      </c>
      <c r="H55" s="12"/>
      <c r="I55" t="s" s="13">
        <f>IF(AND(H53=0,H57=0),"W-22",IF(H53&gt;H57,G53,G57))</f>
        <v>49</v>
      </c>
      <c r="J55" s="14">
        <v>10</v>
      </c>
      <c r="K55" s="3"/>
      <c r="L55" s="3"/>
      <c r="M55" s="3"/>
      <c r="N55" s="3"/>
      <c r="O55" s="3"/>
      <c r="P55" s="3"/>
    </row>
    <row r="56" ht="16.5" customHeight="1">
      <c r="A56" s="2"/>
      <c r="B56" s="3"/>
      <c r="C56" t="s" s="13">
        <f>IF(AND(D20=0,D26=0),"L-9",IF(D20&gt;D26,C26,C20))</f>
        <v>20</v>
      </c>
      <c r="D56" s="14">
        <v>4</v>
      </c>
      <c r="E56" t="s" s="43">
        <v>55</v>
      </c>
      <c r="F56" s="11"/>
      <c r="G56" s="68"/>
      <c r="H56" s="16"/>
      <c r="I56" s="17"/>
      <c r="J56" s="3"/>
      <c r="K56" s="3"/>
      <c r="L56" s="3"/>
      <c r="M56" s="3"/>
      <c r="N56" s="3"/>
      <c r="O56" s="3"/>
      <c r="P56" s="3"/>
    </row>
    <row r="57" ht="16.5" customHeight="1">
      <c r="A57" t="s" s="13">
        <f>IF(AND(B8=0,B11=0),"L-2",IF(B8&gt;B11,A11,A8))</f>
        <v>49</v>
      </c>
      <c r="B57" s="14">
        <v>8</v>
      </c>
      <c r="C57" s="17"/>
      <c r="D57" s="3"/>
      <c r="E57" s="68"/>
      <c r="F57" s="12"/>
      <c r="G57" t="s" s="13">
        <f>IF(AND(F54=0,F59=0),"W-20",IF(F54&gt;F59,E54,E59))</f>
        <v>49</v>
      </c>
      <c r="H57" s="14">
        <v>4</v>
      </c>
      <c r="I57" s="3"/>
      <c r="J57" s="3"/>
      <c r="K57" s="3"/>
      <c r="L57" s="3"/>
      <c r="M57" s="3"/>
      <c r="N57" s="3"/>
      <c r="O57" s="3"/>
      <c r="P57" s="3"/>
    </row>
    <row r="58" ht="16.5" customHeight="1">
      <c r="A58" t="s" s="77">
        <v>56</v>
      </c>
      <c r="B58" s="7"/>
      <c r="C58" t="s" s="4">
        <f>IF(AND(B57=0,B60=0),"W-12",IF(B57&gt;B60,A57,A60))</f>
        <v>49</v>
      </c>
      <c r="D58" s="5">
        <v>15</v>
      </c>
      <c r="E58" s="15"/>
      <c r="F58" s="16"/>
      <c r="G58" s="17"/>
      <c r="H58" s="3"/>
      <c r="I58" s="3"/>
      <c r="J58" s="3"/>
      <c r="K58" s="3"/>
      <c r="L58" s="3"/>
      <c r="M58" s="3"/>
      <c r="N58" s="3"/>
      <c r="O58" s="3"/>
      <c r="P58" s="3"/>
    </row>
    <row r="59" ht="16.5" customHeight="1">
      <c r="A59" s="68"/>
      <c r="B59" s="16"/>
      <c r="C59" t="s" s="77">
        <v>57</v>
      </c>
      <c r="D59" s="7"/>
      <c r="E59" t="s" s="13">
        <f>IF(AND(D58=0,D61=0),"W-16",IF(D58&gt;D61,C58,C61))</f>
        <v>49</v>
      </c>
      <c r="F59" s="14">
        <v>20</v>
      </c>
      <c r="G59" s="3"/>
      <c r="H59" s="3"/>
      <c r="I59" s="3"/>
      <c r="J59" s="3"/>
      <c r="K59" s="3"/>
      <c r="L59" s="3"/>
      <c r="M59" s="3"/>
      <c r="N59" s="3"/>
      <c r="O59" s="3"/>
      <c r="P59" s="3"/>
    </row>
    <row r="60" ht="16.5" customHeight="1">
      <c r="A60" t="s" s="13">
        <f>IF(AND(B13=0,B16=0),"L-3",IF(B13&gt;B16,A16,A13))</f>
        <v>58</v>
      </c>
      <c r="B60" s="14">
        <v>1</v>
      </c>
      <c r="C60" s="68"/>
      <c r="D60" s="9"/>
      <c r="E60" s="7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ht="16.5" customHeight="1">
      <c r="A61" s="22"/>
      <c r="B61" s="3"/>
      <c r="C61" t="s" s="13">
        <f>IF(AND(D31=0,D36=0),"L-10",IF(D31&gt;D36,C36,C31))</f>
        <v>33</v>
      </c>
      <c r="D61" s="14">
        <v>0</v>
      </c>
      <c r="E61" s="4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6.5" customHeight="1">
      <c r="A62" s="2"/>
      <c r="B62" s="3"/>
      <c r="C62" s="17"/>
      <c r="D62" s="1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ht="16.5" customHeight="1">
      <c r="A63" s="2"/>
      <c r="B63" s="3"/>
      <c r="C63" s="3"/>
      <c r="D63" s="1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16.5" customHeight="1">
      <c r="A64" s="2"/>
      <c r="B64" s="3"/>
      <c r="C64" s="3"/>
      <c r="D64" s="1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mergeCells count="33">
    <mergeCell ref="A58:A59"/>
    <mergeCell ref="M29:M30"/>
    <mergeCell ref="N30:O30"/>
    <mergeCell ref="N53:O53"/>
    <mergeCell ref="N54:O54"/>
    <mergeCell ref="N52:O52"/>
    <mergeCell ref="O41:O42"/>
    <mergeCell ref="K43:K44"/>
    <mergeCell ref="E28:E29"/>
    <mergeCell ref="C2:C3"/>
    <mergeCell ref="A14:A15"/>
    <mergeCell ref="A43:A44"/>
    <mergeCell ref="N29:O29"/>
    <mergeCell ref="A9:A10"/>
    <mergeCell ref="A31:A32"/>
    <mergeCell ref="C12:C13"/>
    <mergeCell ref="E7:E8"/>
    <mergeCell ref="F7:G7"/>
    <mergeCell ref="F28:G28"/>
    <mergeCell ref="G18:G19"/>
    <mergeCell ref="A4:A5"/>
    <mergeCell ref="G55:G56"/>
    <mergeCell ref="I49:I50"/>
    <mergeCell ref="A26:A27"/>
    <mergeCell ref="A20:A21"/>
    <mergeCell ref="C23:C24"/>
    <mergeCell ref="G42:G43"/>
    <mergeCell ref="C41:C42"/>
    <mergeCell ref="C49:C50"/>
    <mergeCell ref="C54:C55"/>
    <mergeCell ref="C59:C60"/>
    <mergeCell ref="E44:E45"/>
    <mergeCell ref="E56:E57"/>
  </mergeCells>
  <pageMargins left="0.17" right="0.18" top="0.55" bottom="0.16" header="0.16" footer="0.16"/>
  <pageSetup firstPageNumber="1" fitToHeight="1" fitToWidth="1" scale="100" useFirstPageNumber="0" orientation="portrait" pageOrder="downThenOver"/>
  <headerFooter>
    <oddHeader>&amp;C&amp;"Arial,Regular"&amp;10&amp;K0000002022 CENTRAL CALIFORNIA CAL RIPKEN 9uSTATE TOURNAMENT
HOSTED BY KERMAN CAL RIPKEN LEAGUE
JULY 2 - 10TH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